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ea2fccba972fa4/Asiakirjat/"/>
    </mc:Choice>
  </mc:AlternateContent>
  <xr:revisionPtr revIDLastSave="0" documentId="8_{8A0533E0-0942-40FA-BF60-FD80991317E9}" xr6:coauthVersionLast="46" xr6:coauthVersionMax="46" xr10:uidLastSave="{00000000-0000-0000-0000-000000000000}"/>
  <bookViews>
    <workbookView xWindow="3744" yWindow="1848" windowWidth="15864" windowHeight="9564" xr2:uid="{00000000-000D-0000-FFFF-FFFF00000000}"/>
  </bookViews>
  <sheets>
    <sheet name="Tilinpäätösvertailu 2014 - 2020" sheetId="1" r:id="rId1"/>
    <sheet name="Talousarvio 202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5" l="1"/>
  <c r="Q21" i="1"/>
  <c r="Q22" i="1" s="1"/>
  <c r="Q33" i="1"/>
  <c r="I21" i="5"/>
  <c r="I16" i="5"/>
  <c r="I9" i="5"/>
  <c r="H16" i="5"/>
  <c r="H9" i="5"/>
  <c r="F9" i="5"/>
  <c r="F16" i="5"/>
  <c r="F34" i="5"/>
  <c r="G21" i="5"/>
  <c r="G16" i="5"/>
  <c r="G9" i="5"/>
  <c r="Q29" i="1"/>
  <c r="Q14" i="1"/>
  <c r="Q7" i="1"/>
  <c r="O29" i="1"/>
  <c r="O14" i="1"/>
  <c r="O7" i="1"/>
  <c r="I17" i="5" l="1"/>
  <c r="I27" i="5" s="1"/>
  <c r="F17" i="5"/>
  <c r="F27" i="5" s="1"/>
  <c r="F41" i="5" s="1"/>
  <c r="H17" i="5"/>
  <c r="H27" i="5" s="1"/>
  <c r="H34" i="5" s="1"/>
  <c r="H41" i="5" s="1"/>
  <c r="G17" i="5"/>
  <c r="G27" i="5" s="1"/>
  <c r="G41" i="5" s="1"/>
  <c r="Q15" i="1"/>
  <c r="Q23" i="1" s="1"/>
  <c r="Q36" i="1" s="1"/>
  <c r="O15" i="1"/>
  <c r="O23" i="1" s="1"/>
  <c r="O36" i="1" s="1"/>
  <c r="M29" i="1"/>
  <c r="M14" i="1"/>
  <c r="M7" i="1"/>
  <c r="I41" i="5" l="1"/>
  <c r="M15" i="1"/>
  <c r="M23" i="1" s="1"/>
  <c r="M36" i="1" s="1"/>
  <c r="K14" i="1"/>
  <c r="K7" i="1"/>
  <c r="K15" i="1" l="1"/>
  <c r="K23" i="1" s="1"/>
  <c r="G15" i="1" l="1"/>
  <c r="E14" i="1"/>
  <c r="E7" i="1"/>
  <c r="E15" i="1" l="1"/>
</calcChain>
</file>

<file path=xl/sharedStrings.xml><?xml version="1.0" encoding="utf-8"?>
<sst xmlns="http://schemas.openxmlformats.org/spreadsheetml/2006/main" count="72" uniqueCount="28">
  <si>
    <t>Varsinainen toiminta</t>
  </si>
  <si>
    <t>Toimintatuotot</t>
  </si>
  <si>
    <t>Retkimaksut</t>
  </si>
  <si>
    <t>Johtokunnan kulut</t>
  </si>
  <si>
    <t>Toimistokulut</t>
  </si>
  <si>
    <t>Retkikulut</t>
  </si>
  <si>
    <t>Tuotto-/Kulujäämä</t>
  </si>
  <si>
    <t>Varainhankinta</t>
  </si>
  <si>
    <t>Jäsenmaksutuotot</t>
  </si>
  <si>
    <t>Sijoitus- ja rahoitustoiminta</t>
  </si>
  <si>
    <t>Korkotuotot</t>
  </si>
  <si>
    <t>Pankkikulut</t>
  </si>
  <si>
    <t>Tilikauden tulos</t>
  </si>
  <si>
    <t>Tilikauden ali/ylijäämä</t>
  </si>
  <si>
    <t>Tilinpäätös</t>
  </si>
  <si>
    <t>Tampereen Seudun Metsänomistajat ry</t>
  </si>
  <si>
    <t>TUOTOT</t>
  </si>
  <si>
    <t>KULUT</t>
  </si>
  <si>
    <t>Toimintakulut</t>
  </si>
  <si>
    <t>TUOTOT yhteensä</t>
  </si>
  <si>
    <t>KULUT yhteensä</t>
  </si>
  <si>
    <t>Talousarvio</t>
  </si>
  <si>
    <t>Kulut historiikista</t>
  </si>
  <si>
    <t>Satunnaiset erät</t>
  </si>
  <si>
    <t>Avustukset</t>
  </si>
  <si>
    <t>Tuotot historiikista</t>
  </si>
  <si>
    <t xml:space="preserve">Talousarvio </t>
  </si>
  <si>
    <t>TILINPÄÄTÖSVERTAILU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</si>
</sst>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9" fontId="0" fillId="0" borderId="0" xfId="2" applyFont="1"/>
    <xf numFmtId="0" fontId="2" fillId="0" borderId="0" xfId="0" applyFont="1"/>
    <xf numFmtId="44" fontId="2" fillId="0" borderId="0" xfId="1" applyFont="1"/>
    <xf numFmtId="0" fontId="0" fillId="0" borderId="0" xfId="1" applyNumberFormat="1" applyFont="1"/>
    <xf numFmtId="2" fontId="0" fillId="0" borderId="0" xfId="0" applyNumberFormat="1"/>
    <xf numFmtId="2" fontId="2" fillId="0" borderId="0" xfId="1" applyNumberFormat="1" applyFont="1"/>
    <xf numFmtId="4" fontId="0" fillId="0" borderId="0" xfId="0" applyNumberFormat="1"/>
    <xf numFmtId="4" fontId="0" fillId="0" borderId="0" xfId="1" applyNumberFormat="1" applyFont="1"/>
    <xf numFmtId="4" fontId="0" fillId="0" borderId="0" xfId="2" applyNumberFormat="1" applyFont="1"/>
    <xf numFmtId="4" fontId="2" fillId="0" borderId="0" xfId="0" applyNumberFormat="1" applyFont="1"/>
    <xf numFmtId="4" fontId="2" fillId="0" borderId="0" xfId="1" applyNumberFormat="1" applyFont="1"/>
    <xf numFmtId="4" fontId="2" fillId="0" borderId="0" xfId="2" applyNumberFormat="1" applyFont="1"/>
    <xf numFmtId="0" fontId="2" fillId="0" borderId="0" xfId="1" applyNumberFormat="1" applyFont="1"/>
    <xf numFmtId="4" fontId="4" fillId="0" borderId="0" xfId="2" applyNumberFormat="1" applyFont="1"/>
    <xf numFmtId="0" fontId="0" fillId="0" borderId="0" xfId="0" applyFont="1"/>
    <xf numFmtId="0" fontId="4" fillId="0" borderId="0" xfId="0" applyFont="1"/>
    <xf numFmtId="0" fontId="3" fillId="0" borderId="0" xfId="0" applyFont="1"/>
    <xf numFmtId="4" fontId="4" fillId="0" borderId="0" xfId="0" applyNumberFormat="1" applyFont="1"/>
    <xf numFmtId="4" fontId="4" fillId="0" borderId="0" xfId="1" applyNumberFormat="1" applyFont="1"/>
    <xf numFmtId="4" fontId="4" fillId="0" borderId="0" xfId="0" applyNumberFormat="1" applyFont="1" applyFill="1"/>
    <xf numFmtId="4" fontId="4" fillId="0" borderId="0" xfId="2" applyNumberFormat="1" applyFont="1" applyFill="1"/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workbookViewId="0">
      <selection activeCell="U25" sqref="U25"/>
    </sheetView>
  </sheetViews>
  <sheetFormatPr defaultRowHeight="14.4" x14ac:dyDescent="0.3"/>
  <cols>
    <col min="1" max="3" width="6.6640625" customWidth="1"/>
    <col min="4" max="4" width="17.33203125" customWidth="1"/>
    <col min="5" max="5" width="12.109375" style="6" bestFit="1" customWidth="1"/>
    <col min="6" max="6" width="3.6640625" style="6" customWidth="1"/>
    <col min="7" max="7" width="11.88671875" style="1" bestFit="1" customWidth="1"/>
    <col min="8" max="8" width="3.6640625" style="1" customWidth="1"/>
    <col min="9" max="9" width="11.88671875" style="1" bestFit="1" customWidth="1"/>
    <col min="10" max="10" width="4.109375" style="2" customWidth="1"/>
    <col min="11" max="11" width="11.88671875" style="1" bestFit="1" customWidth="1"/>
    <col min="12" max="12" width="4.44140625" style="1" customWidth="1"/>
    <col min="13" max="13" width="10.88671875" bestFit="1" customWidth="1"/>
    <col min="14" max="14" width="3.6640625" customWidth="1"/>
    <col min="15" max="15" width="10.88671875" bestFit="1" customWidth="1"/>
    <col min="16" max="16" width="5.33203125" style="1" customWidth="1"/>
    <col min="17" max="17" width="12.109375" bestFit="1" customWidth="1"/>
  </cols>
  <sheetData>
    <row r="1" spans="1:17" x14ac:dyDescent="0.3">
      <c r="A1" s="3" t="s">
        <v>15</v>
      </c>
    </row>
    <row r="2" spans="1:17" x14ac:dyDescent="0.3">
      <c r="A2" s="3" t="s">
        <v>27</v>
      </c>
      <c r="E2" s="7" t="s">
        <v>14</v>
      </c>
      <c r="F2" s="7"/>
      <c r="G2" s="4" t="s">
        <v>14</v>
      </c>
      <c r="H2" s="4"/>
      <c r="I2" s="4" t="s">
        <v>14</v>
      </c>
      <c r="K2" s="4" t="s">
        <v>14</v>
      </c>
      <c r="M2" s="4" t="s">
        <v>14</v>
      </c>
      <c r="O2" s="4" t="s">
        <v>14</v>
      </c>
      <c r="Q2" s="4" t="s">
        <v>14</v>
      </c>
    </row>
    <row r="3" spans="1:17" x14ac:dyDescent="0.3">
      <c r="A3" s="3" t="s">
        <v>0</v>
      </c>
      <c r="E3" s="14">
        <v>2014</v>
      </c>
      <c r="F3" s="14"/>
      <c r="G3" s="14">
        <v>2015</v>
      </c>
      <c r="H3" s="5"/>
      <c r="I3" s="14">
        <v>2016</v>
      </c>
      <c r="K3" s="14">
        <v>2017</v>
      </c>
      <c r="M3" s="14">
        <v>2018</v>
      </c>
      <c r="O3" s="14">
        <v>2019</v>
      </c>
      <c r="Q3" s="14">
        <v>2020</v>
      </c>
    </row>
    <row r="4" spans="1:17" x14ac:dyDescent="0.3">
      <c r="B4" s="3" t="s">
        <v>16</v>
      </c>
      <c r="E4" s="8"/>
      <c r="F4" s="8"/>
      <c r="G4" s="9"/>
      <c r="H4" s="9"/>
      <c r="I4" s="9"/>
      <c r="J4" s="10"/>
      <c r="K4" s="11"/>
      <c r="L4" s="9"/>
      <c r="N4" s="8"/>
      <c r="P4" s="9"/>
    </row>
    <row r="5" spans="1:17" x14ac:dyDescent="0.3">
      <c r="C5" t="s">
        <v>1</v>
      </c>
      <c r="E5" s="8">
        <v>1889</v>
      </c>
      <c r="F5" s="8"/>
      <c r="G5" s="9">
        <v>1245.9000000000001</v>
      </c>
      <c r="H5" s="9"/>
      <c r="I5" s="9">
        <v>1225</v>
      </c>
      <c r="J5" s="10"/>
      <c r="K5" s="8">
        <v>0</v>
      </c>
      <c r="L5" s="9"/>
      <c r="M5" s="8">
        <v>0</v>
      </c>
      <c r="N5" s="8"/>
      <c r="O5" s="8">
        <v>2100</v>
      </c>
      <c r="P5" s="9"/>
      <c r="Q5" s="8">
        <v>0</v>
      </c>
    </row>
    <row r="6" spans="1:17" x14ac:dyDescent="0.3">
      <c r="C6" t="s">
        <v>2</v>
      </c>
      <c r="E6" s="8">
        <v>4312.3900000000003</v>
      </c>
      <c r="F6" s="8"/>
      <c r="G6" s="9">
        <v>24081.8</v>
      </c>
      <c r="H6" s="9"/>
      <c r="I6" s="9">
        <v>1225.0999999999999</v>
      </c>
      <c r="J6" s="10"/>
      <c r="K6" s="8">
        <v>20526</v>
      </c>
      <c r="L6" s="9"/>
      <c r="M6" s="8">
        <v>17686</v>
      </c>
      <c r="N6" s="8"/>
      <c r="O6" s="8">
        <v>31871</v>
      </c>
      <c r="P6" s="9"/>
      <c r="Q6" s="8">
        <v>470</v>
      </c>
    </row>
    <row r="7" spans="1:17" s="3" customFormat="1" x14ac:dyDescent="0.3">
      <c r="B7" s="3" t="s">
        <v>19</v>
      </c>
      <c r="E7" s="11">
        <f>SUM(E5:E6)</f>
        <v>6201.39</v>
      </c>
      <c r="F7" s="11"/>
      <c r="G7" s="12">
        <v>25327.7</v>
      </c>
      <c r="H7" s="12"/>
      <c r="I7" s="12">
        <v>2450.1</v>
      </c>
      <c r="J7" s="13"/>
      <c r="K7" s="11">
        <f>SUM(K5:K6)</f>
        <v>20526</v>
      </c>
      <c r="L7" s="12"/>
      <c r="M7" s="11">
        <f>SUM(M5:M6)</f>
        <v>17686</v>
      </c>
      <c r="N7" s="11"/>
      <c r="O7" s="11">
        <f>SUM(O5:O6)</f>
        <v>33971</v>
      </c>
      <c r="P7" s="12"/>
      <c r="Q7" s="11">
        <f>SUM(Q5:Q6)</f>
        <v>470</v>
      </c>
    </row>
    <row r="8" spans="1:17" x14ac:dyDescent="0.3">
      <c r="E8" s="8"/>
      <c r="F8" s="8"/>
      <c r="G8" s="9"/>
      <c r="H8" s="9"/>
      <c r="I8" s="9"/>
      <c r="J8" s="10"/>
      <c r="K8" s="8"/>
      <c r="L8" s="9"/>
      <c r="M8" s="8"/>
      <c r="N8" s="8"/>
      <c r="O8" s="8"/>
      <c r="P8" s="9"/>
      <c r="Q8" s="8"/>
    </row>
    <row r="9" spans="1:17" x14ac:dyDescent="0.3">
      <c r="B9" s="3" t="s">
        <v>17</v>
      </c>
      <c r="E9" s="8"/>
      <c r="F9" s="8"/>
      <c r="G9" s="9"/>
      <c r="H9" s="9"/>
      <c r="I9" s="9"/>
      <c r="J9" s="10"/>
      <c r="K9" s="8"/>
      <c r="L9" s="9"/>
      <c r="M9" s="8"/>
      <c r="N9" s="8"/>
      <c r="O9" s="8"/>
      <c r="P9" s="9"/>
      <c r="Q9" s="8"/>
    </row>
    <row r="10" spans="1:17" x14ac:dyDescent="0.3">
      <c r="C10" t="s">
        <v>18</v>
      </c>
      <c r="E10" s="8">
        <v>-11251.87</v>
      </c>
      <c r="F10" s="8"/>
      <c r="G10" s="9">
        <v>-11725.91</v>
      </c>
      <c r="H10" s="9"/>
      <c r="I10" s="9">
        <v>-9659.2999999999993</v>
      </c>
      <c r="J10" s="10"/>
      <c r="K10" s="8">
        <v>-7122.64</v>
      </c>
      <c r="L10" s="9"/>
      <c r="M10" s="8">
        <v>-16218.18</v>
      </c>
      <c r="N10" s="8"/>
      <c r="O10" s="8">
        <v>-15095.47</v>
      </c>
      <c r="P10" s="9"/>
      <c r="Q10" s="8">
        <v>-9570.81</v>
      </c>
    </row>
    <row r="11" spans="1:17" x14ac:dyDescent="0.3">
      <c r="C11" t="s">
        <v>3</v>
      </c>
      <c r="E11" s="8">
        <v>-2105.5</v>
      </c>
      <c r="F11" s="8"/>
      <c r="G11" s="9">
        <v>-2194.6999999999998</v>
      </c>
      <c r="H11" s="9"/>
      <c r="I11" s="9">
        <v>-2531.3000000000002</v>
      </c>
      <c r="J11" s="10"/>
      <c r="K11" s="8">
        <v>-2597.5010000000002</v>
      </c>
      <c r="L11" s="9"/>
      <c r="M11" s="8">
        <v>-2958.4</v>
      </c>
      <c r="N11" s="8"/>
      <c r="O11" s="8">
        <v>-2386.3000000000002</v>
      </c>
      <c r="P11" s="9"/>
      <c r="Q11" s="8">
        <v>-2261.4</v>
      </c>
    </row>
    <row r="12" spans="1:17" x14ac:dyDescent="0.3">
      <c r="C12" t="s">
        <v>4</v>
      </c>
      <c r="E12" s="8">
        <v>-311.89999999999998</v>
      </c>
      <c r="F12" s="8"/>
      <c r="G12" s="9">
        <v>-367.1</v>
      </c>
      <c r="H12" s="9"/>
      <c r="I12" s="9">
        <v>-115.6</v>
      </c>
      <c r="J12" s="10"/>
      <c r="K12" s="8">
        <v>-69.099999999999994</v>
      </c>
      <c r="L12" s="9"/>
      <c r="M12" s="8">
        <v>-225.85</v>
      </c>
      <c r="N12" s="8"/>
      <c r="O12" s="8">
        <v>-220.5</v>
      </c>
      <c r="P12" s="9"/>
      <c r="Q12" s="8">
        <v>-279.2</v>
      </c>
    </row>
    <row r="13" spans="1:17" x14ac:dyDescent="0.3">
      <c r="C13" t="s">
        <v>5</v>
      </c>
      <c r="E13" s="8">
        <v>-3964.32</v>
      </c>
      <c r="F13" s="8"/>
      <c r="G13" s="9">
        <v>-23448.3</v>
      </c>
      <c r="H13" s="9"/>
      <c r="I13" s="9">
        <v>-1319.7</v>
      </c>
      <c r="J13" s="10"/>
      <c r="K13" s="8">
        <v>-20974.38</v>
      </c>
      <c r="L13" s="9"/>
      <c r="M13" s="8">
        <v>-16858.3</v>
      </c>
      <c r="N13" s="8"/>
      <c r="O13" s="8">
        <v>-30286.38</v>
      </c>
      <c r="P13" s="9"/>
      <c r="Q13" s="8">
        <v>-1080</v>
      </c>
    </row>
    <row r="14" spans="1:17" s="3" customFormat="1" x14ac:dyDescent="0.3">
      <c r="B14" s="3" t="s">
        <v>20</v>
      </c>
      <c r="E14" s="11">
        <f>SUM(E10:E13)</f>
        <v>-17633.59</v>
      </c>
      <c r="F14" s="11"/>
      <c r="G14" s="12">
        <v>-37736.01</v>
      </c>
      <c r="H14" s="12"/>
      <c r="I14" s="12">
        <v>-13625.9</v>
      </c>
      <c r="J14" s="13"/>
      <c r="K14" s="11">
        <f>SUM(K10:K13)</f>
        <v>-30763.620999999999</v>
      </c>
      <c r="L14" s="12"/>
      <c r="M14" s="11">
        <f>SUM(M10:M13)</f>
        <v>-36260.729999999996</v>
      </c>
      <c r="N14" s="11"/>
      <c r="O14" s="11">
        <f>SUM(O10:O13)</f>
        <v>-47988.65</v>
      </c>
      <c r="P14" s="12"/>
      <c r="Q14" s="11">
        <f>SUM(Q10:Q13)</f>
        <v>-13191.41</v>
      </c>
    </row>
    <row r="15" spans="1:17" x14ac:dyDescent="0.3">
      <c r="C15" s="3" t="s">
        <v>6</v>
      </c>
      <c r="E15" s="11">
        <f>E7+E14</f>
        <v>-11432.2</v>
      </c>
      <c r="F15" s="11"/>
      <c r="G15" s="12">
        <f>G7+G14</f>
        <v>-12408.310000000001</v>
      </c>
      <c r="H15" s="12"/>
      <c r="I15" s="12">
        <v>-11175.8</v>
      </c>
      <c r="J15" s="8"/>
      <c r="K15" s="12">
        <f>K7+K14</f>
        <v>-10237.620999999999</v>
      </c>
      <c r="L15" s="13"/>
      <c r="M15" s="12">
        <f>M7+M14</f>
        <v>-18574.729999999996</v>
      </c>
      <c r="N15" s="10"/>
      <c r="O15" s="12">
        <f>O7+O14</f>
        <v>-14017.650000000001</v>
      </c>
      <c r="P15" s="8"/>
      <c r="Q15" s="12">
        <f>Q7+Q14</f>
        <v>-12721.41</v>
      </c>
    </row>
    <row r="16" spans="1:17" x14ac:dyDescent="0.3">
      <c r="E16" s="8"/>
      <c r="F16" s="8"/>
      <c r="G16" s="9"/>
      <c r="H16" s="9"/>
      <c r="I16" s="9"/>
      <c r="J16" s="10"/>
      <c r="K16" s="8"/>
      <c r="L16" s="9"/>
      <c r="M16" s="8"/>
      <c r="N16" s="8"/>
      <c r="O16" s="8"/>
      <c r="P16" s="9"/>
      <c r="Q16" s="8"/>
    </row>
    <row r="17" spans="1:17" x14ac:dyDescent="0.3">
      <c r="A17" s="3" t="s">
        <v>7</v>
      </c>
      <c r="E17" s="8"/>
      <c r="F17" s="8"/>
      <c r="G17" s="9"/>
      <c r="H17" s="9"/>
      <c r="I17" s="9"/>
      <c r="J17" s="10"/>
      <c r="K17" s="8"/>
      <c r="L17" s="9"/>
      <c r="M17" s="8"/>
      <c r="N17" s="8"/>
      <c r="O17" s="8"/>
      <c r="P17" s="9"/>
      <c r="Q17" s="8"/>
    </row>
    <row r="18" spans="1:17" x14ac:dyDescent="0.3">
      <c r="B18" s="3" t="s">
        <v>16</v>
      </c>
      <c r="E18" s="8"/>
      <c r="F18" s="8"/>
      <c r="G18" s="9"/>
      <c r="H18" s="9"/>
      <c r="I18" s="9"/>
      <c r="J18" s="10"/>
      <c r="K18" s="8"/>
      <c r="L18" s="9"/>
      <c r="M18" s="8"/>
      <c r="N18" s="8"/>
      <c r="O18" s="8"/>
      <c r="P18" s="9"/>
      <c r="Q18" s="8"/>
    </row>
    <row r="19" spans="1:17" x14ac:dyDescent="0.3">
      <c r="C19" t="s">
        <v>8</v>
      </c>
      <c r="E19" s="8">
        <v>13057</v>
      </c>
      <c r="F19" s="8"/>
      <c r="G19" s="9">
        <v>13360</v>
      </c>
      <c r="H19" s="9"/>
      <c r="I19" s="9">
        <v>13164</v>
      </c>
      <c r="J19" s="10"/>
      <c r="K19" s="8">
        <v>12530</v>
      </c>
      <c r="L19" s="9"/>
      <c r="M19" s="8">
        <v>13820</v>
      </c>
      <c r="N19" s="8"/>
      <c r="O19" s="8">
        <v>17140</v>
      </c>
      <c r="P19" s="9"/>
      <c r="Q19" s="8">
        <v>16721</v>
      </c>
    </row>
    <row r="20" spans="1:17" x14ac:dyDescent="0.3">
      <c r="B20" s="3" t="s">
        <v>17</v>
      </c>
      <c r="C20" s="3"/>
      <c r="E20" s="8"/>
      <c r="F20" s="8"/>
      <c r="G20" s="9"/>
      <c r="H20" s="9"/>
      <c r="I20" s="9"/>
      <c r="J20" s="10"/>
      <c r="K20" s="8"/>
      <c r="L20" s="9"/>
      <c r="M20" s="8"/>
      <c r="N20" s="8"/>
      <c r="O20" s="8"/>
      <c r="P20" s="9"/>
      <c r="Q20" s="8"/>
    </row>
    <row r="21" spans="1:17" x14ac:dyDescent="0.3">
      <c r="C21" t="s">
        <v>22</v>
      </c>
      <c r="E21" s="9">
        <v>0</v>
      </c>
      <c r="F21" s="8"/>
      <c r="G21" s="9">
        <v>0</v>
      </c>
      <c r="H21" s="9"/>
      <c r="I21" s="9">
        <v>0</v>
      </c>
      <c r="J21" s="10"/>
      <c r="K21" s="9">
        <v>0</v>
      </c>
      <c r="L21" s="9"/>
      <c r="M21" s="9">
        <v>0</v>
      </c>
      <c r="N21" s="8"/>
      <c r="O21" s="9">
        <v>0</v>
      </c>
      <c r="P21" s="9"/>
      <c r="Q21" s="8">
        <f>-10065.28-1000</f>
        <v>-11065.28</v>
      </c>
    </row>
    <row r="22" spans="1:17" x14ac:dyDescent="0.3">
      <c r="E22" s="8"/>
      <c r="F22" s="8"/>
      <c r="G22" s="9"/>
      <c r="H22" s="9"/>
      <c r="I22" s="9"/>
      <c r="J22" s="10"/>
      <c r="K22" s="8"/>
      <c r="L22" s="9"/>
      <c r="M22" s="8"/>
      <c r="N22" s="8"/>
      <c r="O22" s="8"/>
      <c r="P22" s="9"/>
      <c r="Q22" s="11">
        <f>SUM(Q19:Q21)</f>
        <v>5655.7199999999993</v>
      </c>
    </row>
    <row r="23" spans="1:17" x14ac:dyDescent="0.3">
      <c r="C23" s="3" t="s">
        <v>6</v>
      </c>
      <c r="E23" s="11">
        <v>1624.8</v>
      </c>
      <c r="F23" s="8"/>
      <c r="G23" s="12">
        <v>951.69</v>
      </c>
      <c r="H23" s="9"/>
      <c r="I23" s="12">
        <v>1988.2</v>
      </c>
      <c r="J23" s="10"/>
      <c r="K23" s="11">
        <f>K15+K19</f>
        <v>2292.3790000000008</v>
      </c>
      <c r="L23" s="9"/>
      <c r="M23" s="11">
        <f>M15+M19</f>
        <v>-4754.7299999999959</v>
      </c>
      <c r="N23" s="8"/>
      <c r="O23" s="11">
        <f>O15+O19</f>
        <v>3122.3499999999985</v>
      </c>
      <c r="P23" s="9"/>
      <c r="Q23" s="11">
        <f>Q15+Q19+Q21</f>
        <v>-7065.6900000000005</v>
      </c>
    </row>
    <row r="24" spans="1:17" x14ac:dyDescent="0.3">
      <c r="A24" s="3" t="s">
        <v>9</v>
      </c>
      <c r="E24" s="8"/>
      <c r="F24" s="8"/>
      <c r="G24" s="9"/>
      <c r="H24" s="9"/>
      <c r="I24" s="9"/>
      <c r="J24" s="10"/>
      <c r="K24" s="8"/>
      <c r="L24" s="9"/>
      <c r="M24" s="8"/>
      <c r="N24" s="8"/>
      <c r="O24" s="8"/>
      <c r="P24" s="9"/>
      <c r="Q24" s="8"/>
    </row>
    <row r="25" spans="1:17" x14ac:dyDescent="0.3">
      <c r="B25" s="3" t="s">
        <v>16</v>
      </c>
      <c r="E25" s="8"/>
      <c r="F25" s="8"/>
      <c r="G25" s="9"/>
      <c r="H25" s="9"/>
      <c r="I25" s="9"/>
      <c r="J25" s="10"/>
      <c r="K25" s="8"/>
      <c r="L25" s="9"/>
      <c r="M25" s="8"/>
      <c r="N25" s="8"/>
      <c r="O25" s="8"/>
      <c r="P25" s="9"/>
      <c r="Q25" s="8"/>
    </row>
    <row r="26" spans="1:17" x14ac:dyDescent="0.3">
      <c r="C26" t="s">
        <v>10</v>
      </c>
      <c r="E26" s="8">
        <v>14.58</v>
      </c>
      <c r="F26" s="8"/>
      <c r="G26" s="9">
        <v>2.93</v>
      </c>
      <c r="H26" s="9"/>
      <c r="I26" s="9">
        <v>0</v>
      </c>
      <c r="J26" s="10"/>
      <c r="K26" s="8">
        <v>0</v>
      </c>
      <c r="L26" s="9"/>
      <c r="M26" s="8">
        <v>0</v>
      </c>
      <c r="N26" s="8"/>
      <c r="O26" s="8">
        <v>0</v>
      </c>
      <c r="P26" s="9"/>
      <c r="Q26" s="8">
        <v>0</v>
      </c>
    </row>
    <row r="27" spans="1:17" x14ac:dyDescent="0.3">
      <c r="B27" s="3" t="s">
        <v>17</v>
      </c>
      <c r="E27" s="8"/>
      <c r="F27" s="8"/>
      <c r="G27" s="9"/>
      <c r="H27" s="9"/>
      <c r="I27" s="9"/>
      <c r="J27" s="10"/>
      <c r="K27" s="8"/>
      <c r="L27" s="9"/>
      <c r="M27" s="8"/>
      <c r="N27" s="8"/>
      <c r="O27" s="8"/>
      <c r="P27" s="9"/>
      <c r="Q27" s="8"/>
    </row>
    <row r="28" spans="1:17" x14ac:dyDescent="0.3">
      <c r="C28" t="s">
        <v>11</v>
      </c>
      <c r="E28" s="8">
        <v>-188.65</v>
      </c>
      <c r="F28" s="8"/>
      <c r="G28" s="9">
        <v>-229.16</v>
      </c>
      <c r="H28" s="9"/>
      <c r="I28" s="9">
        <v>-219.44</v>
      </c>
      <c r="J28" s="10"/>
      <c r="K28" s="8">
        <v>-240.67</v>
      </c>
      <c r="L28" s="9"/>
      <c r="M28" s="8">
        <v>-273.38</v>
      </c>
      <c r="N28" s="8"/>
      <c r="O28" s="8">
        <v>-484.95</v>
      </c>
      <c r="P28" s="9"/>
      <c r="Q28" s="8">
        <v>-548.95000000000005</v>
      </c>
    </row>
    <row r="29" spans="1:17" x14ac:dyDescent="0.3">
      <c r="C29" s="3" t="s">
        <v>6</v>
      </c>
      <c r="E29" s="11">
        <v>-174.07</v>
      </c>
      <c r="F29" s="11"/>
      <c r="G29" s="12">
        <v>-226.23</v>
      </c>
      <c r="H29" s="12"/>
      <c r="I29" s="12">
        <v>-219.44</v>
      </c>
      <c r="J29" s="10"/>
      <c r="K29" s="11">
        <v>-240.67</v>
      </c>
      <c r="L29" s="12"/>
      <c r="M29" s="11">
        <f>M28</f>
        <v>-273.38</v>
      </c>
      <c r="N29" s="8"/>
      <c r="O29" s="11">
        <f>O28</f>
        <v>-484.95</v>
      </c>
      <c r="P29" s="9"/>
      <c r="Q29" s="11">
        <f>Q28</f>
        <v>-548.95000000000005</v>
      </c>
    </row>
    <row r="30" spans="1:17" x14ac:dyDescent="0.3">
      <c r="C30" s="3"/>
      <c r="E30" s="11"/>
      <c r="F30" s="11"/>
      <c r="G30" s="12"/>
      <c r="H30" s="12"/>
      <c r="I30" s="12"/>
      <c r="J30" s="10"/>
      <c r="K30" s="11"/>
      <c r="L30" s="12"/>
      <c r="M30" s="11"/>
      <c r="N30" s="8"/>
      <c r="O30" s="11"/>
      <c r="P30" s="9"/>
      <c r="Q30" s="11"/>
    </row>
    <row r="31" spans="1:17" x14ac:dyDescent="0.3">
      <c r="A31" s="3" t="s">
        <v>23</v>
      </c>
      <c r="C31" s="3"/>
      <c r="E31" s="11"/>
      <c r="F31" s="11"/>
      <c r="G31" s="12"/>
      <c r="H31" s="12"/>
      <c r="I31" s="12"/>
      <c r="J31" s="10"/>
      <c r="K31" s="11"/>
      <c r="L31" s="12"/>
      <c r="M31" s="11"/>
      <c r="N31" s="8"/>
      <c r="O31" s="11"/>
      <c r="P31" s="9"/>
      <c r="Q31" s="11"/>
    </row>
    <row r="32" spans="1:17" x14ac:dyDescent="0.3">
      <c r="A32" s="3"/>
      <c r="B32" s="3" t="s">
        <v>16</v>
      </c>
      <c r="C32" s="3"/>
      <c r="E32" s="11"/>
      <c r="F32" s="11"/>
      <c r="G32" s="12"/>
      <c r="H32" s="12"/>
      <c r="I32" s="12"/>
      <c r="J32" s="10"/>
      <c r="K32" s="11"/>
      <c r="L32" s="12"/>
      <c r="M32" s="11"/>
      <c r="N32" s="8"/>
      <c r="O32" s="11"/>
      <c r="P32" s="9"/>
      <c r="Q32" s="11"/>
    </row>
    <row r="33" spans="1:17" x14ac:dyDescent="0.3">
      <c r="A33" s="3"/>
      <c r="C33" s="16" t="s">
        <v>24</v>
      </c>
      <c r="E33" s="9">
        <v>0</v>
      </c>
      <c r="F33" s="11"/>
      <c r="G33" s="9">
        <v>0</v>
      </c>
      <c r="H33" s="12"/>
      <c r="I33" s="9">
        <v>0</v>
      </c>
      <c r="J33" s="10"/>
      <c r="K33" s="9">
        <v>0</v>
      </c>
      <c r="L33" s="12"/>
      <c r="M33" s="9">
        <v>0</v>
      </c>
      <c r="N33" s="8"/>
      <c r="O33" s="9">
        <v>0</v>
      </c>
      <c r="P33" s="9"/>
      <c r="Q33" s="11">
        <f>1400+1000</f>
        <v>2400</v>
      </c>
    </row>
    <row r="34" spans="1:17" x14ac:dyDescent="0.3">
      <c r="E34" s="8"/>
      <c r="F34" s="8"/>
      <c r="G34" s="9"/>
      <c r="H34" s="9"/>
      <c r="I34" s="9"/>
      <c r="J34" s="10"/>
      <c r="K34" s="8"/>
      <c r="L34" s="9"/>
      <c r="M34" s="8"/>
      <c r="N34" s="8"/>
      <c r="O34" s="8"/>
      <c r="P34" s="9"/>
      <c r="Q34" s="8"/>
    </row>
    <row r="35" spans="1:17" x14ac:dyDescent="0.3">
      <c r="A35" s="3" t="s">
        <v>12</v>
      </c>
      <c r="B35" s="3"/>
      <c r="C35" s="3"/>
      <c r="D35" s="3"/>
      <c r="E35" s="11"/>
      <c r="F35" s="11"/>
      <c r="G35" s="12"/>
      <c r="H35" s="12"/>
      <c r="I35" s="12"/>
      <c r="J35" s="10"/>
      <c r="K35" s="8"/>
      <c r="L35" s="9"/>
      <c r="M35" s="8"/>
      <c r="N35" s="8"/>
      <c r="O35" s="8"/>
      <c r="P35" s="9"/>
      <c r="Q35" s="8"/>
    </row>
    <row r="36" spans="1:17" x14ac:dyDescent="0.3">
      <c r="A36" s="3"/>
      <c r="B36" s="3" t="s">
        <v>13</v>
      </c>
      <c r="C36" s="3"/>
      <c r="D36" s="3"/>
      <c r="E36" s="11">
        <v>1450.73</v>
      </c>
      <c r="F36" s="11"/>
      <c r="G36" s="12">
        <v>725.46</v>
      </c>
      <c r="H36" s="12"/>
      <c r="I36" s="12">
        <v>1768.76</v>
      </c>
      <c r="J36" s="10"/>
      <c r="K36" s="11">
        <v>2051.71</v>
      </c>
      <c r="L36" s="12"/>
      <c r="M36" s="11">
        <f>M23+M29</f>
        <v>-5028.109999999996</v>
      </c>
      <c r="N36" s="8"/>
      <c r="O36" s="11">
        <f>O23+O29</f>
        <v>2637.3999999999987</v>
      </c>
      <c r="P36" s="9"/>
      <c r="Q36" s="11">
        <f>Q23+Q29+Q33</f>
        <v>-5214.6400000000003</v>
      </c>
    </row>
    <row r="37" spans="1:17" x14ac:dyDescent="0.3">
      <c r="E37" s="8"/>
      <c r="F37" s="8"/>
      <c r="G37" s="9"/>
      <c r="H37" s="9"/>
      <c r="I37" s="9"/>
      <c r="J37" s="10"/>
      <c r="L37" s="9"/>
      <c r="N37" s="8"/>
      <c r="P37" s="9"/>
    </row>
    <row r="38" spans="1:17" x14ac:dyDescent="0.3">
      <c r="E38" s="8"/>
      <c r="F38" s="8"/>
      <c r="G38" s="9"/>
      <c r="H38" s="9"/>
      <c r="I38" s="9"/>
      <c r="J38" s="10"/>
      <c r="K38" s="9"/>
      <c r="L38" s="9"/>
      <c r="M38" s="8"/>
      <c r="N38" s="8"/>
      <c r="O38" s="8"/>
      <c r="P38" s="9"/>
    </row>
    <row r="39" spans="1:17" x14ac:dyDescent="0.3">
      <c r="E39" s="8"/>
      <c r="F39" s="8"/>
      <c r="G39" s="9"/>
      <c r="H39" s="9"/>
      <c r="I39" s="9"/>
      <c r="J39" s="10"/>
      <c r="K39" s="9"/>
      <c r="L39" s="9"/>
      <c r="M39" s="8"/>
      <c r="N39" s="8"/>
      <c r="O39" s="8"/>
      <c r="P39" s="9"/>
    </row>
    <row r="40" spans="1:17" x14ac:dyDescent="0.3">
      <c r="E40" s="8"/>
      <c r="F40" s="8"/>
      <c r="G40" s="9"/>
      <c r="H40" s="9"/>
      <c r="I40" s="9"/>
      <c r="J40" s="10"/>
      <c r="K40" s="9"/>
      <c r="L40" s="9"/>
      <c r="M40" s="8"/>
      <c r="N40" s="8"/>
      <c r="O40" s="8"/>
      <c r="P40" s="9"/>
    </row>
    <row r="41" spans="1:17" x14ac:dyDescent="0.3">
      <c r="E41" s="8"/>
      <c r="F41" s="8"/>
      <c r="G41" s="9"/>
      <c r="H41" s="9"/>
      <c r="I41" s="9"/>
      <c r="J41" s="10"/>
      <c r="K41" s="9"/>
      <c r="L41" s="9"/>
      <c r="M41" s="8"/>
      <c r="N41" s="8"/>
      <c r="O41" s="8"/>
      <c r="P41" s="9"/>
    </row>
    <row r="42" spans="1:17" x14ac:dyDescent="0.3">
      <c r="E42" s="8"/>
      <c r="F42" s="8"/>
      <c r="G42" s="9"/>
      <c r="H42" s="9"/>
      <c r="I42" s="9"/>
      <c r="J42" s="10"/>
      <c r="K42" s="9"/>
      <c r="L42" s="9"/>
      <c r="M42" s="8"/>
      <c r="N42" s="8"/>
      <c r="O42" s="8"/>
      <c r="P42" s="9"/>
    </row>
    <row r="43" spans="1:17" x14ac:dyDescent="0.3">
      <c r="E43" s="8"/>
      <c r="F43" s="8"/>
      <c r="G43" s="9"/>
      <c r="H43" s="9"/>
      <c r="I43" s="9"/>
      <c r="J43" s="10"/>
      <c r="K43" s="9"/>
      <c r="L43" s="9"/>
      <c r="M43" s="8"/>
      <c r="N43" s="8"/>
      <c r="O43" s="8"/>
      <c r="P43" s="9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1FBB-153F-4F83-833F-C947724C93AB}">
  <sheetPr>
    <pageSetUpPr fitToPage="1"/>
  </sheetPr>
  <dimension ref="A1:L47"/>
  <sheetViews>
    <sheetView topLeftCell="A4" workbookViewId="0">
      <selection activeCell="I29" sqref="I29"/>
    </sheetView>
  </sheetViews>
  <sheetFormatPr defaultRowHeight="14.4" x14ac:dyDescent="0.3"/>
  <cols>
    <col min="6" max="6" width="12.109375" bestFit="1" customWidth="1"/>
    <col min="7" max="7" width="11.109375" style="17" bestFit="1" customWidth="1"/>
    <col min="8" max="8" width="12.109375" bestFit="1" customWidth="1"/>
    <col min="9" max="9" width="14.5546875" customWidth="1"/>
  </cols>
  <sheetData>
    <row r="1" spans="1:9" x14ac:dyDescent="0.3">
      <c r="A1" s="3" t="s">
        <v>15</v>
      </c>
    </row>
    <row r="3" spans="1:9" x14ac:dyDescent="0.3">
      <c r="A3" t="s">
        <v>26</v>
      </c>
      <c r="F3" s="4" t="s">
        <v>14</v>
      </c>
      <c r="G3" s="18" t="s">
        <v>21</v>
      </c>
      <c r="H3" s="4" t="s">
        <v>14</v>
      </c>
      <c r="I3" s="18" t="s">
        <v>21</v>
      </c>
    </row>
    <row r="4" spans="1:9" x14ac:dyDescent="0.3">
      <c r="F4" s="14">
        <v>2019</v>
      </c>
      <c r="G4" s="18">
        <v>2020</v>
      </c>
      <c r="H4" s="14">
        <v>2020</v>
      </c>
      <c r="I4" s="18">
        <v>2021</v>
      </c>
    </row>
    <row r="5" spans="1:9" x14ac:dyDescent="0.3">
      <c r="A5" s="3" t="s">
        <v>0</v>
      </c>
    </row>
    <row r="6" spans="1:9" x14ac:dyDescent="0.3">
      <c r="B6" s="3" t="s">
        <v>16</v>
      </c>
    </row>
    <row r="7" spans="1:9" x14ac:dyDescent="0.3">
      <c r="C7" t="s">
        <v>1</v>
      </c>
      <c r="F7" s="8">
        <v>2100</v>
      </c>
      <c r="G7" s="19">
        <v>2000</v>
      </c>
      <c r="H7" s="8">
        <v>0</v>
      </c>
      <c r="I7" s="21">
        <v>500</v>
      </c>
    </row>
    <row r="8" spans="1:9" x14ac:dyDescent="0.3">
      <c r="C8" t="s">
        <v>2</v>
      </c>
      <c r="F8" s="8">
        <v>31871</v>
      </c>
      <c r="G8" s="19">
        <v>30000</v>
      </c>
      <c r="H8" s="8">
        <v>470</v>
      </c>
      <c r="I8" s="21">
        <v>500</v>
      </c>
    </row>
    <row r="9" spans="1:9" x14ac:dyDescent="0.3">
      <c r="A9" s="3"/>
      <c r="B9" s="3" t="s">
        <v>19</v>
      </c>
      <c r="C9" s="3"/>
      <c r="D9" s="3"/>
      <c r="F9" s="11">
        <f>SUM(F7:F8)</f>
        <v>33971</v>
      </c>
      <c r="G9" s="19">
        <f>SUM(G7:G8)</f>
        <v>32000</v>
      </c>
      <c r="H9" s="11">
        <f>SUM(H7:H8)</f>
        <v>470</v>
      </c>
      <c r="I9" s="19">
        <f>SUM(I7:I8)</f>
        <v>1000</v>
      </c>
    </row>
    <row r="10" spans="1:9" x14ac:dyDescent="0.3">
      <c r="F10" s="8"/>
      <c r="G10" s="19"/>
      <c r="H10" s="8"/>
      <c r="I10" s="19"/>
    </row>
    <row r="11" spans="1:9" x14ac:dyDescent="0.3">
      <c r="B11" s="3" t="s">
        <v>17</v>
      </c>
      <c r="F11" s="8"/>
      <c r="G11" s="19"/>
      <c r="H11" s="8"/>
      <c r="I11" s="19"/>
    </row>
    <row r="12" spans="1:9" x14ac:dyDescent="0.3">
      <c r="C12" t="s">
        <v>18</v>
      </c>
      <c r="F12" s="8">
        <v>-15095.47</v>
      </c>
      <c r="G12" s="15">
        <v>-16000</v>
      </c>
      <c r="H12" s="8">
        <v>-9570.81</v>
      </c>
      <c r="I12" s="22">
        <v>-10000</v>
      </c>
    </row>
    <row r="13" spans="1:9" x14ac:dyDescent="0.3">
      <c r="C13" t="s">
        <v>3</v>
      </c>
      <c r="F13" s="8">
        <v>-2386.3000000000002</v>
      </c>
      <c r="G13" s="15">
        <v>-2400</v>
      </c>
      <c r="H13" s="8">
        <v>-2261.4</v>
      </c>
      <c r="I13" s="15">
        <v>-2300</v>
      </c>
    </row>
    <row r="14" spans="1:9" x14ac:dyDescent="0.3">
      <c r="C14" t="s">
        <v>4</v>
      </c>
      <c r="F14" s="8">
        <v>-220.5</v>
      </c>
      <c r="G14" s="15">
        <v>-250</v>
      </c>
      <c r="H14" s="8">
        <v>-279.2</v>
      </c>
      <c r="I14" s="15">
        <v>-280</v>
      </c>
    </row>
    <row r="15" spans="1:9" x14ac:dyDescent="0.3">
      <c r="C15" t="s">
        <v>5</v>
      </c>
      <c r="F15" s="8">
        <v>-30286.38</v>
      </c>
      <c r="G15" s="19">
        <v>-30000</v>
      </c>
      <c r="H15" s="8">
        <v>-1080</v>
      </c>
      <c r="I15" s="21">
        <v>-1000</v>
      </c>
    </row>
    <row r="16" spans="1:9" x14ac:dyDescent="0.3">
      <c r="A16" s="3"/>
      <c r="B16" s="3" t="s">
        <v>20</v>
      </c>
      <c r="C16" s="3"/>
      <c r="D16" s="3"/>
      <c r="F16" s="11">
        <f>SUM(F12:F15)</f>
        <v>-47988.65</v>
      </c>
      <c r="G16" s="19">
        <f>SUM(G12:G15)</f>
        <v>-48650</v>
      </c>
      <c r="H16" s="11">
        <f>SUM(H12:H15)</f>
        <v>-13191.41</v>
      </c>
      <c r="I16" s="19">
        <f>SUM(I12:I15)</f>
        <v>-13580</v>
      </c>
    </row>
    <row r="17" spans="1:11" x14ac:dyDescent="0.3">
      <c r="C17" s="3" t="s">
        <v>6</v>
      </c>
      <c r="F17" s="12">
        <f>F9+F16</f>
        <v>-14017.650000000001</v>
      </c>
      <c r="G17" s="20">
        <f>G9+G16</f>
        <v>-16650</v>
      </c>
      <c r="H17" s="12">
        <f>H9+H16</f>
        <v>-12721.41</v>
      </c>
      <c r="I17" s="20">
        <f>I9+I16</f>
        <v>-12580</v>
      </c>
    </row>
    <row r="18" spans="1:11" x14ac:dyDescent="0.3">
      <c r="F18" s="8"/>
      <c r="G18" s="19"/>
      <c r="H18" s="8"/>
      <c r="I18" s="19"/>
    </row>
    <row r="19" spans="1:11" x14ac:dyDescent="0.3">
      <c r="A19" s="3" t="s">
        <v>7</v>
      </c>
      <c r="F19" s="8"/>
      <c r="G19" s="19"/>
      <c r="H19" s="8"/>
      <c r="I19" s="19"/>
    </row>
    <row r="20" spans="1:11" x14ac:dyDescent="0.3">
      <c r="B20" s="3" t="s">
        <v>16</v>
      </c>
      <c r="F20" s="8"/>
      <c r="G20" s="19"/>
      <c r="H20" s="8"/>
      <c r="I20" s="19"/>
      <c r="J20" s="3"/>
    </row>
    <row r="21" spans="1:11" x14ac:dyDescent="0.3">
      <c r="C21" t="s">
        <v>8</v>
      </c>
      <c r="F21" s="8">
        <v>17140</v>
      </c>
      <c r="G21" s="19">
        <f>700*25</f>
        <v>17500</v>
      </c>
      <c r="H21" s="8">
        <v>16721</v>
      </c>
      <c r="I21" s="19">
        <f>730*25</f>
        <v>18250</v>
      </c>
    </row>
    <row r="22" spans="1:11" x14ac:dyDescent="0.3">
      <c r="C22" t="s">
        <v>25</v>
      </c>
      <c r="F22" s="8"/>
      <c r="G22" s="19"/>
      <c r="H22" s="8"/>
      <c r="I22" s="21">
        <f>400*25</f>
        <v>10000</v>
      </c>
    </row>
    <row r="23" spans="1:11" x14ac:dyDescent="0.3">
      <c r="I23" s="17"/>
    </row>
    <row r="24" spans="1:11" x14ac:dyDescent="0.3">
      <c r="B24" s="3" t="s">
        <v>17</v>
      </c>
      <c r="C24" s="3"/>
      <c r="F24" s="8"/>
      <c r="G24" s="19"/>
      <c r="H24" s="8"/>
      <c r="I24" s="19"/>
      <c r="J24" s="3"/>
      <c r="K24" s="3"/>
    </row>
    <row r="25" spans="1:11" x14ac:dyDescent="0.3">
      <c r="C25" t="s">
        <v>22</v>
      </c>
      <c r="F25" s="8"/>
      <c r="G25" s="19"/>
      <c r="H25" s="8">
        <v>-10065.280000000001</v>
      </c>
      <c r="I25" s="19">
        <v>0</v>
      </c>
      <c r="J25" s="3"/>
      <c r="K25" s="3"/>
    </row>
    <row r="26" spans="1:11" x14ac:dyDescent="0.3">
      <c r="C26" s="3"/>
      <c r="F26" s="8"/>
      <c r="G26" s="19"/>
      <c r="H26" s="8"/>
      <c r="I26" s="19"/>
      <c r="J26" s="3"/>
      <c r="K26" s="3"/>
    </row>
    <row r="27" spans="1:11" x14ac:dyDescent="0.3">
      <c r="C27" s="3" t="s">
        <v>6</v>
      </c>
      <c r="F27" s="8">
        <f>F17+F21</f>
        <v>3122.3499999999985</v>
      </c>
      <c r="G27" s="19">
        <f>G17+G21</f>
        <v>850</v>
      </c>
      <c r="H27" s="8">
        <f>H17+H21+H25</f>
        <v>-6065.6900000000005</v>
      </c>
      <c r="I27" s="19">
        <f>I17+I21+I22</f>
        <v>15670</v>
      </c>
      <c r="K27" s="3"/>
    </row>
    <row r="28" spans="1:11" x14ac:dyDescent="0.3">
      <c r="C28" s="3"/>
      <c r="F28" s="8"/>
      <c r="G28" s="19"/>
      <c r="H28" s="8"/>
      <c r="I28" s="19"/>
      <c r="J28" s="3"/>
      <c r="K28" s="3"/>
    </row>
    <row r="29" spans="1:11" x14ac:dyDescent="0.3">
      <c r="C29" s="3"/>
      <c r="F29" s="8"/>
      <c r="G29" s="19"/>
      <c r="H29" s="8"/>
      <c r="I29" s="19"/>
      <c r="J29" s="3"/>
      <c r="K29" s="3"/>
    </row>
    <row r="30" spans="1:11" x14ac:dyDescent="0.3">
      <c r="F30" s="8"/>
      <c r="G30" s="19"/>
      <c r="I30" s="19"/>
    </row>
    <row r="31" spans="1:11" x14ac:dyDescent="0.3">
      <c r="A31" s="3" t="s">
        <v>9</v>
      </c>
      <c r="F31" s="8"/>
      <c r="G31" s="19"/>
      <c r="I31" s="19"/>
    </row>
    <row r="32" spans="1:11" x14ac:dyDescent="0.3">
      <c r="B32" s="3" t="s">
        <v>17</v>
      </c>
      <c r="F32" s="8"/>
      <c r="G32" s="19"/>
      <c r="H32" s="8"/>
      <c r="I32" s="19"/>
      <c r="J32" s="3"/>
    </row>
    <row r="33" spans="1:12" x14ac:dyDescent="0.3">
      <c r="C33" t="s">
        <v>11</v>
      </c>
      <c r="F33" s="8">
        <v>-484.95</v>
      </c>
      <c r="G33" s="19">
        <v>-500</v>
      </c>
      <c r="H33" s="8">
        <v>-548.95000000000005</v>
      </c>
      <c r="I33" s="19">
        <v>-550</v>
      </c>
    </row>
    <row r="34" spans="1:12" x14ac:dyDescent="0.3">
      <c r="C34" s="3" t="s">
        <v>6</v>
      </c>
      <c r="F34" s="11">
        <f>F33</f>
        <v>-484.95</v>
      </c>
      <c r="G34" s="19">
        <v>-280</v>
      </c>
      <c r="H34" s="11">
        <f>H27+H33</f>
        <v>-6614.64</v>
      </c>
      <c r="I34" s="19">
        <v>-280</v>
      </c>
      <c r="J34" s="3"/>
    </row>
    <row r="35" spans="1:12" x14ac:dyDescent="0.3">
      <c r="C35" s="3"/>
      <c r="F35" s="11"/>
      <c r="G35" s="19"/>
      <c r="H35" s="8"/>
      <c r="I35" s="19"/>
      <c r="J35" s="3"/>
    </row>
    <row r="36" spans="1:12" x14ac:dyDescent="0.3">
      <c r="A36" s="3" t="s">
        <v>23</v>
      </c>
      <c r="C36" s="3"/>
      <c r="F36" s="11"/>
      <c r="G36" s="19"/>
      <c r="H36" s="8"/>
      <c r="I36" s="19"/>
      <c r="J36" s="3"/>
    </row>
    <row r="37" spans="1:12" x14ac:dyDescent="0.3">
      <c r="A37" s="3"/>
      <c r="B37" s="3" t="s">
        <v>16</v>
      </c>
      <c r="C37" s="3"/>
      <c r="F37" s="11"/>
      <c r="G37" s="19"/>
      <c r="H37" s="8"/>
      <c r="I37" s="19"/>
      <c r="J37" s="3"/>
    </row>
    <row r="38" spans="1:12" x14ac:dyDescent="0.3">
      <c r="A38" s="3"/>
      <c r="C38" s="16" t="s">
        <v>24</v>
      </c>
      <c r="F38" s="11"/>
      <c r="G38" s="19"/>
      <c r="H38" s="11">
        <v>1400</v>
      </c>
      <c r="I38" s="21">
        <v>200</v>
      </c>
      <c r="J38" s="3"/>
    </row>
    <row r="39" spans="1:12" x14ac:dyDescent="0.3">
      <c r="F39" s="8"/>
      <c r="G39" s="19"/>
      <c r="H39" s="8"/>
      <c r="I39" s="19"/>
    </row>
    <row r="40" spans="1:12" x14ac:dyDescent="0.3">
      <c r="A40" s="3" t="s">
        <v>12</v>
      </c>
      <c r="B40" s="3"/>
      <c r="C40" s="3"/>
      <c r="D40" s="3"/>
      <c r="F40" s="8"/>
      <c r="G40" s="19"/>
      <c r="H40" s="11"/>
      <c r="I40" s="19"/>
      <c r="K40" s="3"/>
    </row>
    <row r="41" spans="1:12" x14ac:dyDescent="0.3">
      <c r="A41" s="3"/>
      <c r="B41" s="3" t="s">
        <v>13</v>
      </c>
      <c r="C41" s="3"/>
      <c r="D41" s="3"/>
      <c r="F41" s="11">
        <f>F27+F34</f>
        <v>2637.3999999999987</v>
      </c>
      <c r="G41" s="19">
        <f>G27+G34</f>
        <v>570</v>
      </c>
      <c r="H41" s="11">
        <f>SUM(H34:H40)</f>
        <v>-5214.6400000000003</v>
      </c>
      <c r="I41" s="19">
        <f>I27+I34</f>
        <v>15390</v>
      </c>
      <c r="K41" s="3"/>
    </row>
    <row r="43" spans="1:12" x14ac:dyDescent="0.3">
      <c r="H43" s="8"/>
    </row>
    <row r="44" spans="1:12" x14ac:dyDescent="0.3">
      <c r="H44" s="8"/>
    </row>
    <row r="45" spans="1:12" x14ac:dyDescent="0.3">
      <c r="H45" s="11"/>
    </row>
    <row r="46" spans="1:12" x14ac:dyDescent="0.3">
      <c r="I46" s="3"/>
      <c r="J46" s="3"/>
      <c r="K46" s="3"/>
      <c r="L46" s="3"/>
    </row>
    <row r="47" spans="1:12" x14ac:dyDescent="0.3">
      <c r="I47" s="3"/>
      <c r="J47" s="3"/>
      <c r="K47" s="3"/>
      <c r="L47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Tilinpäätösvertailu 2014 - 2020</vt:lpstr>
      <vt:lpstr>Talousarvio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Mamma</dc:creator>
  <cp:lastModifiedBy>Mauri Inha</cp:lastModifiedBy>
  <cp:lastPrinted>2021-02-02T21:02:01Z</cp:lastPrinted>
  <dcterms:created xsi:type="dcterms:W3CDTF">2017-01-22T14:02:00Z</dcterms:created>
  <dcterms:modified xsi:type="dcterms:W3CDTF">2021-03-21T12:38:03Z</dcterms:modified>
</cp:coreProperties>
</file>